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" sheetId="1" r:id="rId1"/>
    <sheet name="B" sheetId="2" r:id="rId2"/>
  </sheets>
  <definedNames>
    <definedName name="FREQ_CORR">#N/A</definedName>
    <definedName name="FREQUENCY">#N/A</definedName>
    <definedName name="IF_GAIN">'A'!$C$19</definedName>
    <definedName name="IFGAIN_ACTUAL">'A'!$D$19</definedName>
    <definedName name="INPUT_GAIN">'A'!$C$20</definedName>
    <definedName name="OUTPUT_GAIN">'A'!$C$21</definedName>
    <definedName name="Excel_BuiltIn_Print_Area">'A'!$A$1:$I$33</definedName>
    <definedName name="REC_ATTN">#N/A</definedName>
    <definedName name="LOW_BAND_ATTN">'A'!$C$21</definedName>
    <definedName name="LOWBANDATTN">#N/A</definedName>
    <definedName name="LOWBANDATTN_ACTUAL">#N/A</definedName>
    <definedName name="Rec_Attn_Actual">#N/A</definedName>
    <definedName name="LowBandFreq_Corr">#N/A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<sst xmlns="http://schemas.openxmlformats.org/spreadsheetml/2006/main" count="102" uniqueCount="75">
  <si>
    <t>RI8564B 81 GHz TIM Limiting Warning Values</t>
  </si>
  <si>
    <t xml:space="preserve">For any path, the signal always goes through a mixer, then is measured using either the complex </t>
  </si>
  <si>
    <t>detector or the RMS detector. Therefore, each path has 2 possible sources of compression:</t>
  </si>
  <si>
    <t xml:space="preserve">the RF (mixer) and the IF (detector).  The system software will produce warning messages </t>
  </si>
  <si>
    <t>when RF signals are present at the DUT with approximately the values calculated below.</t>
  </si>
  <si>
    <t>Spread sheet usage Instructions:</t>
  </si>
  <si>
    <t>Enter the IF gain and fixture path losses in the blue panels. Read</t>
  </si>
  <si>
    <t xml:space="preserve">the warning values in the red panels for the chosen path. For the path you have chosen, there will </t>
  </si>
  <si>
    <t xml:space="preserve">always be 2 relevant numbers: </t>
  </si>
  <si>
    <t xml:space="preserve">1) Mixer compression. </t>
  </si>
  <si>
    <t xml:space="preserve"> 2) Compression for either the complex detector or the RMS detector.</t>
  </si>
  <si>
    <t>Your signal must remain below both of those values.</t>
  </si>
  <si>
    <t>Enter</t>
  </si>
  <si>
    <t>Setting**</t>
  </si>
  <si>
    <t>Comment</t>
  </si>
  <si>
    <t xml:space="preserve">IF Gain </t>
  </si>
  <si>
    <t>Fixture Input Gain</t>
  </si>
  <si>
    <t>Use + for gain, - for loss. Ex: -3 = 3dB  loss</t>
  </si>
  <si>
    <t>Fixture Output Gain</t>
  </si>
  <si>
    <t>Use + for gain, - for loss. Ex: +8 = 8dB  gain</t>
  </si>
  <si>
    <t>a1*</t>
  </si>
  <si>
    <t>b1*</t>
  </si>
  <si>
    <t xml:space="preserve">Mixer </t>
  </si>
  <si>
    <t xml:space="preserve">Complex Det </t>
  </si>
  <si>
    <t>Complex det is same as mixer if the IF gain=38</t>
  </si>
  <si>
    <t xml:space="preserve">RMS Det </t>
  </si>
  <si>
    <t>RMS det is 12dB less than complex det</t>
  </si>
  <si>
    <t>*a1 (a signal on port 1) is the incident signal to the DUT input</t>
  </si>
  <si>
    <t>*b1(b signal on port 1) is the reflected signal from the DUT input</t>
  </si>
  <si>
    <t>** 'Setting' refers to the allowed choices in the tester's list.</t>
  </si>
  <si>
    <t>For example, the IF gain can only be increments of 6 dB.</t>
  </si>
  <si>
    <t>Formulas (dB):</t>
  </si>
  <si>
    <t xml:space="preserve">RF compression is set to 0 dBm w/ 0dB rec attn, no freq response, </t>
  </si>
  <si>
    <t>Mixer (Increase RF Attenuation)</t>
  </si>
  <si>
    <t>IF complex, &lt;4.4GHz, Set to 14 dBm, which is 0dBm at 14 dB IF gain.</t>
  </si>
  <si>
    <t xml:space="preserve">S-Para: </t>
  </si>
  <si>
    <t>0+Rec Attn</t>
  </si>
  <si>
    <t>IF complex, &gt;=4.4GHz, set to 24 dBm with 1dB/GHz adder.</t>
  </si>
  <si>
    <t xml:space="preserve">Dir Rec: </t>
  </si>
  <si>
    <t>-17 + Rec Attn</t>
  </si>
  <si>
    <t xml:space="preserve">Low Freq: </t>
  </si>
  <si>
    <t>4+Rec Attn</t>
  </si>
  <si>
    <t>Complex Det (Reduce IF Gain)</t>
  </si>
  <si>
    <t>+14 + Rec Attn - IF Gain + Freq Corr</t>
  </si>
  <si>
    <t>-3 + Rec Attn - IF Gain + Freq Corr</t>
  </si>
  <si>
    <t>Dir Rec path is 17 dB more sensitive than S-parameter path.</t>
  </si>
  <si>
    <t>+10 + Rec Attn - IF Gain + Low Freq Corr</t>
  </si>
  <si>
    <t>RMS Det (Reduce IF Gain)</t>
  </si>
  <si>
    <t>RMS detector is 13 dB more sensitive than complex detector.</t>
  </si>
  <si>
    <t>+1 + Rec Attn - IF Gain + Freq Corr</t>
  </si>
  <si>
    <t>-16 + Rec Attn - IF Gain + Freq Corr</t>
  </si>
  <si>
    <t>-3 + Rec Attn - IF Gain + Low Freq Corr</t>
  </si>
  <si>
    <t>Freq Corr:</t>
  </si>
  <si>
    <t>If freq &lt;4400 MHz then 0, else ((freq-4400)/1000 + 10)</t>
  </si>
  <si>
    <t>1 dB/GHz if &gt;=4400</t>
  </si>
  <si>
    <t>Low Freq Corr:</t>
  </si>
  <si>
    <t>Freq/1000 * 2</t>
  </si>
  <si>
    <t>Complex</t>
  </si>
  <si>
    <t>Freq</t>
  </si>
  <si>
    <t>compr</t>
  </si>
  <si>
    <t>IFGain</t>
  </si>
  <si>
    <t>RecAttn</t>
  </si>
  <si>
    <t>Compr Norm.</t>
  </si>
  <si>
    <t>Limit</t>
  </si>
  <si>
    <t>RMS</t>
  </si>
  <si>
    <t>Calc</t>
  </si>
  <si>
    <t>IF=0,Atn=0</t>
  </si>
  <si>
    <t>Cmplx-RMS</t>
  </si>
  <si>
    <t>RF</t>
  </si>
  <si>
    <t>Meas</t>
  </si>
  <si>
    <t>Complex, Low Freq</t>
  </si>
  <si>
    <t>limit</t>
  </si>
  <si>
    <t>RMS, Low Freq</t>
  </si>
  <si>
    <t>Cmplx – rms</t>
  </si>
  <si>
    <t>RF, Low Freq, 20 dB pad at mixer out.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</si>
</sst>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YYYY\-MM\-DD"/>
  </numFmts>
  <fonts count="7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12"/>
      <color indexed="55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/>
    </xf>
    <xf numFmtId="164" fontId="0" fillId="3" borderId="1" xfId="0" applyNumberFormat="1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/>
    </xf>
    <xf numFmtId="164" fontId="3" fillId="3" borderId="3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1" xfId="0" applyNumberFormat="1" applyFont="1" applyFill="1" applyBorder="1" applyAlignment="1">
      <alignment horizontal="right"/>
    </xf>
    <xf numFmtId="164" fontId="0" fillId="3" borderId="5" xfId="0" applyNumberFormat="1" applyFont="1" applyFill="1" applyBorder="1" applyAlignment="1" applyProtection="1">
      <alignment horizontal="center"/>
      <protection locked="0"/>
    </xf>
    <xf numFmtId="164" fontId="0" fillId="4" borderId="6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164" fontId="3" fillId="3" borderId="7" xfId="0" applyNumberFormat="1" applyFont="1" applyFill="1" applyBorder="1" applyAlignment="1">
      <alignment horizontal="left"/>
    </xf>
    <xf numFmtId="164" fontId="3" fillId="3" borderId="7" xfId="0" applyNumberFormat="1" applyFont="1" applyFill="1" applyBorder="1" applyAlignment="1">
      <alignment/>
    </xf>
    <xf numFmtId="164" fontId="0" fillId="0" borderId="4" xfId="0" applyNumberFormat="1" applyFont="1" applyBorder="1" applyAlignment="1">
      <alignment/>
    </xf>
    <xf numFmtId="164" fontId="0" fillId="3" borderId="5" xfId="0" applyNumberFormat="1" applyFont="1" applyFill="1" applyBorder="1" applyAlignment="1">
      <alignment horizontal="right"/>
    </xf>
    <xf numFmtId="164" fontId="0" fillId="3" borderId="7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/>
    </xf>
    <xf numFmtId="164" fontId="0" fillId="4" borderId="1" xfId="0" applyNumberFormat="1" applyFont="1" applyFill="1" applyBorder="1" applyAlignment="1">
      <alignment horizontal="center"/>
    </xf>
    <xf numFmtId="164" fontId="0" fillId="4" borderId="8" xfId="0" applyNumberFormat="1" applyFont="1" applyFill="1" applyBorder="1" applyAlignment="1">
      <alignment horizontal="center"/>
    </xf>
    <xf numFmtId="164" fontId="0" fillId="4" borderId="1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right"/>
    </xf>
    <xf numFmtId="164" fontId="0" fillId="4" borderId="5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0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99999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B!$F$64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B!$F$65:$F$72</c:f>
              <c:numCache/>
            </c:numRef>
          </c:yVal>
          <c:smooth val="0"/>
        </c:ser>
        <c:ser>
          <c:idx val="1"/>
          <c:order val="1"/>
          <c:tx>
            <c:strRef>
              <c:f>B!$G$64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B!$B$65:$B$72</c:f>
              <c:numCache/>
            </c:numRef>
          </c:xVal>
          <c:yVal>
            <c:numRef>
              <c:f>B!$G$65:$G$72</c:f>
              <c:numCache/>
            </c:numRef>
          </c:yVal>
          <c:smooth val="0"/>
        </c:ser>
        <c:axId val="38931929"/>
        <c:axId val="14843042"/>
      </c:scatterChart>
      <c:valAx>
        <c:axId val="3893192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43042"/>
        <c:crosses val="autoZero"/>
        <c:crossBetween val="midCat"/>
        <c:dispUnits/>
      </c:valAx>
      <c:valAx>
        <c:axId val="14843042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93192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B!$F$23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B!$F$24:$F$34</c:f>
              <c:numCache/>
            </c:numRef>
          </c:yVal>
          <c:smooth val="0"/>
        </c:ser>
        <c:ser>
          <c:idx val="1"/>
          <c:order val="1"/>
          <c:tx>
            <c:strRef>
              <c:f>B!$G$23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B!$B$24:$B$34</c:f>
              <c:numCache/>
            </c:numRef>
          </c:xVal>
          <c:yVal>
            <c:numRef>
              <c:f>B!$G$24:$G$34</c:f>
              <c:numCache/>
            </c:numRef>
          </c:yVal>
          <c:smooth val="0"/>
        </c:ser>
        <c:axId val="66478515"/>
        <c:axId val="61435724"/>
      </c:scatterChart>
      <c:valAx>
        <c:axId val="6647851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35724"/>
        <c:crosses val="autoZero"/>
        <c:crossBetween val="midCat"/>
        <c:dispUnits/>
      </c:valAx>
      <c:valAx>
        <c:axId val="61435724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851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B!$C$48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B!$C$49:$C$60</c:f>
              <c:numCache/>
            </c:numRef>
          </c:yVal>
          <c:smooth val="0"/>
        </c:ser>
        <c:ser>
          <c:idx val="1"/>
          <c:order val="1"/>
          <c:tx>
            <c:strRef>
              <c:f>B!$E$48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B!$B$49:$B$60</c:f>
              <c:numCache/>
            </c:numRef>
          </c:xVal>
          <c:yVal>
            <c:numRef>
              <c:f>B!$E$49:$E$60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orientation val="minMax"/>
          <c:max val="12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237718"/>
        <c:crosses val="autoZero"/>
        <c:crossBetween val="midCat"/>
        <c:dispUnits/>
      </c:valAx>
      <c:valAx>
        <c:axId val="10237718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05060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B!$C$86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B!$C$87:$C$93</c:f>
              <c:numCache/>
            </c:numRef>
          </c:yVal>
          <c:smooth val="0"/>
        </c:ser>
        <c:ser>
          <c:idx val="1"/>
          <c:order val="1"/>
          <c:tx>
            <c:strRef>
              <c:f>B!$E$86</c:f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</a:ln>
            </c:spPr>
          </c:marker>
          <c:xVal>
            <c:numRef>
              <c:f>B!$B$87:$B$93</c:f>
              <c:numCache/>
            </c:numRef>
          </c:xVal>
          <c:yVal>
            <c:numRef>
              <c:f>B!$E$87:$E$93</c:f>
              <c:numCache/>
            </c:numRef>
          </c:yVal>
          <c:smooth val="0"/>
        </c:ser>
        <c:axId val="25030599"/>
        <c:axId val="23948800"/>
      </c:scatterChart>
      <c:valAx>
        <c:axId val="25030599"/>
        <c:scaling>
          <c:orientation val="minMax"/>
          <c:max val="6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948800"/>
        <c:crosses val="autoZero"/>
        <c:crossBetween val="midCat"/>
        <c:dispUnits/>
      </c:valAx>
      <c:valAx>
        <c:axId val="23948800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030599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523875</xdr:colOff>
      <xdr:row>61</xdr:row>
      <xdr:rowOff>47625</xdr:rowOff>
    </xdr:from>
    <xdr:to>
      <xdr:col>12</xdr:col>
      <xdr:colOff>533400</xdr:colOff>
      <xdr:row>72</xdr:row>
      <xdr:rowOff>9525</xdr:rowOff>
    </xdr:to>
    <xdr:graphicFrame>
      <xdr:nvGraphicFramePr>
        <xdr:cNvPr id="1" name="Chart 1"/>
        <xdr:cNvGraphicFramePr/>
      </xdr:nvGraphicFramePr>
      <xdr:xfrm>
        <a:off x="6677025" y="11096625"/>
        <a:ext cx="332422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21</xdr:row>
      <xdr:rowOff>171450</xdr:rowOff>
    </xdr:from>
    <xdr:to>
      <xdr:col>11</xdr:col>
      <xdr:colOff>752475</xdr:colOff>
      <xdr:row>33</xdr:row>
      <xdr:rowOff>9525</xdr:rowOff>
    </xdr:to>
    <xdr:graphicFrame>
      <xdr:nvGraphicFramePr>
        <xdr:cNvPr id="2" name="Chart 2"/>
        <xdr:cNvGraphicFramePr/>
      </xdr:nvGraphicFramePr>
      <xdr:xfrm>
        <a:off x="6457950" y="3971925"/>
        <a:ext cx="293370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523875</xdr:colOff>
      <xdr:row>48</xdr:row>
      <xdr:rowOff>9525</xdr:rowOff>
    </xdr:from>
    <xdr:to>
      <xdr:col>12</xdr:col>
      <xdr:colOff>323850</xdr:colOff>
      <xdr:row>59</xdr:row>
      <xdr:rowOff>142875</xdr:rowOff>
    </xdr:to>
    <xdr:graphicFrame>
      <xdr:nvGraphicFramePr>
        <xdr:cNvPr id="3" name="Chart 3"/>
        <xdr:cNvGraphicFramePr/>
      </xdr:nvGraphicFramePr>
      <xdr:xfrm>
        <a:off x="6677025" y="8696325"/>
        <a:ext cx="3114675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438150</xdr:colOff>
      <xdr:row>83</xdr:row>
      <xdr:rowOff>180975</xdr:rowOff>
    </xdr:from>
    <xdr:to>
      <xdr:col>12</xdr:col>
      <xdr:colOff>66675</xdr:colOff>
      <xdr:row>93</xdr:row>
      <xdr:rowOff>152400</xdr:rowOff>
    </xdr:to>
    <xdr:graphicFrame>
      <xdr:nvGraphicFramePr>
        <xdr:cNvPr id="4" name="Chart 4"/>
        <xdr:cNvGraphicFramePr/>
      </xdr:nvGraphicFramePr>
      <xdr:xfrm>
        <a:off x="6591300" y="15211425"/>
        <a:ext cx="2943225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showOutlineSymbols="0" zoomScale="87" zoomScaleNormal="87" workbookViewId="0" topLeftCell="A1">
      <selection activeCell="A1" sqref="A1"/>
    </sheetView>
  </sheetViews>
  <sheetFormatPr defaultColWidth="9.77734375" defaultRowHeight="15"/>
  <cols>
    <col min="1" max="1" width="2.6640625" style="1" customWidth="1"/>
    <col min="2" max="2" width="21.6640625" style="1" customWidth="1"/>
    <col min="3" max="8" width="9.6640625" style="1" customWidth="1"/>
    <col min="9" max="9" width="3.6640625" style="1" customWidth="1"/>
    <col min="10" max="10" width="9.6640625" style="1" customWidth="1"/>
    <col min="11" max="11" width="4.6640625" style="1" customWidth="1"/>
    <col min="12" max="12" width="13.4453125" style="1" customWidth="1"/>
    <col min="13" max="13" width="5.3359375" style="1" customWidth="1"/>
    <col min="14" max="16384" width="9.6640625" style="1" customWidth="1"/>
  </cols>
  <sheetData>
    <row r="1" spans="1:27" ht="14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4.25">
      <c r="A2" s="2"/>
      <c r="B2" s="3" t="s">
        <v>0</v>
      </c>
      <c r="C2" s="2"/>
      <c r="D2" s="2"/>
      <c r="E2" s="2"/>
      <c r="F2" s="2"/>
      <c r="G2" s="2"/>
      <c r="H2" s="4">
        <v>40809</v>
      </c>
      <c r="I2" s="2"/>
      <c r="J2" s="2"/>
      <c r="K2" s="2"/>
      <c r="L2" s="2"/>
      <c r="M2" s="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4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4.25">
      <c r="A4" s="2"/>
      <c r="C4" s="2"/>
      <c r="D4" s="2"/>
      <c r="E4" s="2"/>
      <c r="F4" s="2"/>
      <c r="G4" s="2"/>
      <c r="H4" s="2"/>
      <c r="I4" s="5"/>
      <c r="J4" s="5"/>
      <c r="K4" s="5"/>
      <c r="L4" s="5"/>
      <c r="M4" s="5"/>
      <c r="N4" s="5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4.25">
      <c r="A5" s="2"/>
      <c r="B5" s="1" t="s">
        <v>1</v>
      </c>
      <c r="C5" s="2"/>
      <c r="D5" s="2"/>
      <c r="E5" s="2"/>
      <c r="F5" s="2"/>
      <c r="G5" s="2"/>
      <c r="H5" s="2"/>
      <c r="I5" s="5"/>
      <c r="J5" s="6"/>
      <c r="K5" s="6"/>
      <c r="L5" s="6"/>
      <c r="M5" s="6"/>
      <c r="N5" s="6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4.25">
      <c r="A6" s="2"/>
      <c r="B6" s="1" t="s">
        <v>2</v>
      </c>
      <c r="C6" s="2"/>
      <c r="D6" s="2"/>
      <c r="E6" s="2"/>
      <c r="F6" s="2"/>
      <c r="G6" s="2"/>
      <c r="H6" s="2"/>
      <c r="I6" s="6"/>
      <c r="J6" s="7"/>
      <c r="K6" s="7"/>
      <c r="L6" s="7"/>
      <c r="M6" s="7"/>
      <c r="N6" s="7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4.25">
      <c r="A7" s="2"/>
      <c r="B7" s="2" t="s">
        <v>3</v>
      </c>
      <c r="C7" s="2"/>
      <c r="D7" s="2"/>
      <c r="E7" s="2"/>
      <c r="F7" s="2"/>
      <c r="G7" s="2"/>
      <c r="H7" s="2"/>
      <c r="I7" s="6"/>
      <c r="J7" s="7"/>
      <c r="K7" s="7"/>
      <c r="L7" s="7"/>
      <c r="M7" s="7"/>
      <c r="N7" s="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4.25">
      <c r="A8" s="2"/>
      <c r="B8" s="2" t="s">
        <v>4</v>
      </c>
      <c r="C8" s="2"/>
      <c r="D8" s="2"/>
      <c r="E8" s="2"/>
      <c r="F8" s="2"/>
      <c r="G8" s="2"/>
      <c r="H8" s="2"/>
      <c r="I8" s="6"/>
      <c r="J8" s="7"/>
      <c r="K8" s="7"/>
      <c r="L8" s="7"/>
      <c r="M8" s="7"/>
      <c r="N8" s="7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4.25">
      <c r="A9" s="2"/>
      <c r="C9" s="2"/>
      <c r="D9" s="2"/>
      <c r="E9" s="2"/>
      <c r="F9" s="2"/>
      <c r="G9" s="2"/>
      <c r="H9" s="7"/>
      <c r="I9" s="6"/>
      <c r="J9" s="7"/>
      <c r="K9" s="7"/>
      <c r="L9" s="7"/>
      <c r="M9" s="7"/>
      <c r="N9" s="7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4.25">
      <c r="A10" s="2"/>
      <c r="B10" s="2" t="s">
        <v>5</v>
      </c>
      <c r="C10" s="2"/>
      <c r="D10" s="2"/>
      <c r="E10" s="2"/>
      <c r="F10" s="2"/>
      <c r="G10" s="2"/>
      <c r="H10" s="7"/>
      <c r="I10" s="7"/>
      <c r="J10" s="2"/>
      <c r="K10" s="2"/>
      <c r="L10" s="2"/>
      <c r="M10" s="2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4.25">
      <c r="A11" s="2"/>
      <c r="B11" s="1" t="s">
        <v>6</v>
      </c>
      <c r="C11" s="2"/>
      <c r="D11" s="2"/>
      <c r="E11" s="2"/>
      <c r="F11" s="2"/>
      <c r="G11" s="2"/>
      <c r="H11" s="7"/>
      <c r="I11" s="7"/>
      <c r="J11" s="2"/>
      <c r="K11" s="2"/>
      <c r="L11" s="2"/>
      <c r="M11" s="2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8" ht="14.25">
      <c r="A12" s="2"/>
      <c r="B12" s="1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28" ht="14.25">
      <c r="A13" s="2"/>
      <c r="B13" s="1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O13"/>
      <c r="P13"/>
      <c r="Q13"/>
      <c r="R13"/>
      <c r="S13"/>
      <c r="T13"/>
      <c r="U13"/>
      <c r="V13"/>
      <c r="W13"/>
      <c r="X13"/>
      <c r="Y13"/>
      <c r="Z13"/>
      <c r="AA13"/>
      <c r="AB13"/>
    </row>
    <row r="14" spans="1:256" ht="14.25">
      <c r="A14"/>
      <c r="B14" s="1" t="s">
        <v>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7" ht="14.25">
      <c r="A15" s="2"/>
      <c r="B15" s="1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4.25">
      <c r="A16" s="2"/>
      <c r="B16" s="1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4.25">
      <c r="A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4.25">
      <c r="A18" s="2"/>
      <c r="B18" s="5"/>
      <c r="C18" s="8" t="s">
        <v>12</v>
      </c>
      <c r="D18" s="9" t="s">
        <v>13</v>
      </c>
      <c r="E18" s="10" t="s">
        <v>14</v>
      </c>
      <c r="F18" s="11"/>
      <c r="G18" s="11"/>
      <c r="H18" s="11"/>
      <c r="I18" s="12"/>
      <c r="J18" s="2"/>
      <c r="K18" s="2"/>
      <c r="L18" s="2"/>
      <c r="M18" s="2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4.25">
      <c r="A19" s="2"/>
      <c r="B19" s="13" t="s">
        <v>15</v>
      </c>
      <c r="C19" s="14">
        <v>38</v>
      </c>
      <c r="D19" s="15">
        <f>IF(IF_GAIN&lt;11,8,IF(IF_GAIN&lt;17,14,IF(IF_GAIN&lt;23,20,IF(IF_GAIN&lt;29,26,IF(IF_GAIN&lt;35,32,IF(IF_GAIN&lt;41,38,IF(IF_GAIN&lt;47,44,IF(IF_GAIN&lt;53,50,IF(IF_GAIN&lt;59,56,IF(IF_GAIN&lt;65,62,68))))))))))</f>
        <v>38</v>
      </c>
      <c r="E19" s="16"/>
      <c r="F19" s="17"/>
      <c r="G19" s="18"/>
      <c r="H19" s="18"/>
      <c r="I19" s="19"/>
      <c r="J19" s="2"/>
      <c r="K19" s="2"/>
      <c r="L19" s="2"/>
      <c r="M19" s="2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4.25">
      <c r="A20" s="2"/>
      <c r="B20" s="20" t="s">
        <v>16</v>
      </c>
      <c r="C20" s="14">
        <v>0</v>
      </c>
      <c r="D20" s="21"/>
      <c r="E20" s="16" t="s">
        <v>17</v>
      </c>
      <c r="F20" s="18"/>
      <c r="G20" s="18"/>
      <c r="H20" s="18"/>
      <c r="I20" s="19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4.25">
      <c r="A21" s="2"/>
      <c r="B21" s="20" t="s">
        <v>18</v>
      </c>
      <c r="C21" s="14">
        <v>0</v>
      </c>
      <c r="D21" s="21"/>
      <c r="E21" s="16" t="s">
        <v>19</v>
      </c>
      <c r="F21" s="18"/>
      <c r="G21" s="18"/>
      <c r="H21" s="18"/>
      <c r="I21" s="19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4.25">
      <c r="A22" s="2"/>
      <c r="B22" s="22"/>
      <c r="C22" s="22"/>
      <c r="D22" s="22"/>
      <c r="E22" s="22"/>
      <c r="F22" s="22"/>
      <c r="G22" s="22"/>
      <c r="H22" s="22"/>
      <c r="I22" s="2"/>
      <c r="J22" s="2"/>
      <c r="K22" s="2"/>
      <c r="L22" s="2"/>
      <c r="M22" s="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56" ht="14.25">
      <c r="A23" s="2"/>
      <c r="B23" s="5"/>
      <c r="C23" s="23" t="s">
        <v>20</v>
      </c>
      <c r="D23" s="24" t="s">
        <v>21</v>
      </c>
      <c r="E23"/>
      <c r="F23" s="2"/>
      <c r="G23" s="2"/>
      <c r="H23" s="2"/>
      <c r="I23" s="2"/>
      <c r="K23"/>
      <c r="L23"/>
      <c r="M23"/>
      <c r="N23"/>
      <c r="O23"/>
      <c r="P23"/>
      <c r="Q23"/>
      <c r="R23"/>
      <c r="S23"/>
      <c r="T23"/>
      <c r="U23"/>
      <c r="V23"/>
      <c r="W23"/>
      <c r="IV23"/>
    </row>
    <row r="24" spans="1:256" ht="14.25">
      <c r="A24" s="2"/>
      <c r="B24" s="25" t="s">
        <v>22</v>
      </c>
      <c r="C24" s="23">
        <f>7+INPUT_GAIN</f>
        <v>7</v>
      </c>
      <c r="D24" s="24">
        <f>7-INPUT_GAIN</f>
        <v>7</v>
      </c>
      <c r="E24"/>
      <c r="F24" s="2"/>
      <c r="G24" s="2"/>
      <c r="H24" s="2"/>
      <c r="I24" s="2"/>
      <c r="K24"/>
      <c r="L24"/>
      <c r="M24"/>
      <c r="N24"/>
      <c r="O24"/>
      <c r="P24"/>
      <c r="Q24"/>
      <c r="R24"/>
      <c r="S24"/>
      <c r="T24"/>
      <c r="U24"/>
      <c r="V24"/>
      <c r="W24"/>
      <c r="IV24"/>
    </row>
    <row r="25" spans="1:256" ht="15">
      <c r="A25" s="2"/>
      <c r="B25" s="26" t="s">
        <v>23</v>
      </c>
      <c r="C25" s="27">
        <f>C24-IFGAIN_ACTUAL+38</f>
        <v>7</v>
      </c>
      <c r="D25" s="28">
        <f>D24-IFGAIN_ACTUAL+38</f>
        <v>7</v>
      </c>
      <c r="E25"/>
      <c r="F25" s="29"/>
      <c r="G25" s="30" t="s">
        <v>24</v>
      </c>
      <c r="H25" s="2"/>
      <c r="I25" s="2"/>
      <c r="K25"/>
      <c r="L25"/>
      <c r="M25"/>
      <c r="N25"/>
      <c r="O25"/>
      <c r="P25"/>
      <c r="Q25"/>
      <c r="R25"/>
      <c r="S25"/>
      <c r="T25"/>
      <c r="U25"/>
      <c r="V25"/>
      <c r="W25"/>
      <c r="IV25"/>
    </row>
    <row r="26" spans="1:256" ht="15">
      <c r="A26" s="2"/>
      <c r="B26" s="26" t="s">
        <v>25</v>
      </c>
      <c r="C26" s="27">
        <f>C25-12</f>
        <v>-5</v>
      </c>
      <c r="D26" s="28">
        <f>D25-12</f>
        <v>-5</v>
      </c>
      <c r="E26"/>
      <c r="F26" s="2"/>
      <c r="G26" s="31" t="s">
        <v>26</v>
      </c>
      <c r="H26"/>
      <c r="I26"/>
      <c r="J26"/>
      <c r="K26"/>
      <c r="L26"/>
      <c r="M26"/>
      <c r="N26"/>
      <c r="O26"/>
      <c r="P26"/>
      <c r="Q26"/>
      <c r="R26"/>
      <c r="S26"/>
      <c r="T26"/>
      <c r="IS26"/>
      <c r="IT26"/>
      <c r="IU26"/>
      <c r="IV26"/>
    </row>
    <row r="27" spans="1:24" ht="14.25">
      <c r="A27" s="2"/>
      <c r="B27" s="22"/>
      <c r="C27" s="22"/>
      <c r="D27" s="22"/>
      <c r="E27"/>
      <c r="F27" s="2"/>
      <c r="G27" s="2"/>
      <c r="H27" s="2"/>
      <c r="I27" s="2"/>
      <c r="J27" s="2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7" ht="14.25">
      <c r="A28" s="2"/>
      <c r="B28" s="1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4.25">
      <c r="A29" s="2"/>
      <c r="B29" s="1" t="s">
        <v>28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4.25">
      <c r="A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4.25">
      <c r="A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4.25">
      <c r="A32" s="2"/>
      <c r="B32" s="1" t="s">
        <v>29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4.25">
      <c r="A33" s="2"/>
      <c r="B33" s="2" t="s">
        <v>30</v>
      </c>
      <c r="C33" s="2"/>
      <c r="D33" s="2"/>
      <c r="E33" s="2"/>
      <c r="F33" s="2"/>
      <c r="G33" s="2"/>
      <c r="H33" s="2"/>
      <c r="I33" s="2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4.25">
      <c r="A34" s="2"/>
      <c r="B34"/>
      <c r="C34" s="2"/>
      <c r="D34" s="2"/>
      <c r="E34" s="2"/>
      <c r="F34" s="2"/>
      <c r="G34" s="2"/>
      <c r="H34" s="2"/>
      <c r="I34" s="2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2:27" ht="14.25">
      <c r="B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2:27" ht="14.25">
      <c r="B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2:27" ht="14.25">
      <c r="B37"/>
      <c r="D37" s="2"/>
      <c r="E37" s="2"/>
      <c r="F37" s="32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2:27" ht="14.25">
      <c r="B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2:27" ht="14.25">
      <c r="B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5:27" ht="14.25"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4:27" ht="14.25">
      <c r="D41" s="2"/>
      <c r="E41" s="2"/>
      <c r="F41" s="32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4:27" ht="14.25">
      <c r="D42" s="2"/>
      <c r="E42" s="33"/>
      <c r="F42" s="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5:27" ht="14.25"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5:27" ht="14.25"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4:27" ht="14.25">
      <c r="D45" s="2"/>
      <c r="E45" s="33"/>
      <c r="F45" s="2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4:27" ht="14.25">
      <c r="D46" s="2"/>
      <c r="E46" s="33"/>
      <c r="F46" s="2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5:27" ht="14.25"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5:27" ht="14.25"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5:27" ht="14.25"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5:27" ht="14.25"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5:27" ht="14.25"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5:27" ht="14.25"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5:27" ht="14.25"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5:27" ht="14.25"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5:27" ht="14.25"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5:27" ht="14.25"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5:27" ht="14.25"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5:27" ht="14.25"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5:27" ht="14.25"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5:27" ht="14.25"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5:27" ht="14.25"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5:27" ht="14.25"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5:27" ht="14.25"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5:27" ht="14.25"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5:27" ht="14.25">
      <c r="O65"/>
      <c r="P65"/>
      <c r="Q65"/>
      <c r="R65"/>
      <c r="S65"/>
      <c r="T65"/>
      <c r="U65"/>
      <c r="V65"/>
      <c r="W65"/>
      <c r="X65"/>
      <c r="Y65"/>
      <c r="Z65"/>
      <c r="AA65"/>
    </row>
    <row r="66" ht="14.25">
      <c r="O66"/>
    </row>
  </sheetData>
  <printOptions/>
  <pageMargins left="0.25" right="0.25" top="0.25" bottom="0.25" header="0.5118055555555555" footer="0.5118055555555555"/>
  <pageSetup horizontalDpi="300" verticalDpi="300" orientation="portrait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93"/>
  <sheetViews>
    <sheetView showOutlineSymbols="0" zoomScale="87" zoomScaleNormal="87" workbookViewId="0" topLeftCell="A1">
      <selection activeCell="H11" sqref="H11"/>
    </sheetView>
  </sheetViews>
  <sheetFormatPr defaultColWidth="9.77734375" defaultRowHeight="15"/>
  <cols>
    <col min="1" max="1" width="4.10546875" style="1" customWidth="1"/>
    <col min="2" max="16384" width="9.6640625" style="1" customWidth="1"/>
  </cols>
  <sheetData>
    <row r="1" ht="14.25">
      <c r="B1"/>
    </row>
    <row r="2" spans="2:7" ht="14.25">
      <c r="B2" s="34" t="s">
        <v>31</v>
      </c>
      <c r="C2" s="34"/>
      <c r="D2" s="3"/>
      <c r="E2" s="3"/>
      <c r="F2" s="3"/>
      <c r="G2" s="3"/>
    </row>
    <row r="3" spans="2:8" ht="14.25">
      <c r="B3"/>
      <c r="C3"/>
      <c r="D3" s="3"/>
      <c r="E3" s="3"/>
      <c r="F3" s="3"/>
      <c r="G3" s="3"/>
      <c r="H3" s="1" t="s">
        <v>32</v>
      </c>
    </row>
    <row r="4" spans="2:8" ht="14.25">
      <c r="B4" s="34" t="s">
        <v>33</v>
      </c>
      <c r="C4" s="34"/>
      <c r="D4" s="3"/>
      <c r="E4" s="3"/>
      <c r="F4" s="3"/>
      <c r="G4" s="3"/>
      <c r="H4" s="1" t="s">
        <v>34</v>
      </c>
    </row>
    <row r="5" spans="2:8" ht="14.25">
      <c r="B5" s="35" t="s">
        <v>35</v>
      </c>
      <c r="C5" s="36" t="s">
        <v>36</v>
      </c>
      <c r="D5" s="3"/>
      <c r="E5" s="3"/>
      <c r="F5" s="3"/>
      <c r="G5" s="3"/>
      <c r="H5" s="1" t="s">
        <v>37</v>
      </c>
    </row>
    <row r="6" spans="2:8" ht="14.25">
      <c r="B6" s="35" t="s">
        <v>38</v>
      </c>
      <c r="C6" s="36" t="s">
        <v>39</v>
      </c>
      <c r="D6" s="3"/>
      <c r="E6" s="3"/>
      <c r="F6" s="3"/>
      <c r="G6" s="3"/>
      <c r="H6"/>
    </row>
    <row r="7" spans="2:8" ht="14.25">
      <c r="B7" s="35" t="s">
        <v>40</v>
      </c>
      <c r="C7" s="36" t="s">
        <v>41</v>
      </c>
      <c r="D7" s="3"/>
      <c r="E7" s="3"/>
      <c r="F7" s="3"/>
      <c r="G7" s="3"/>
      <c r="H7"/>
    </row>
    <row r="8" spans="2:8" ht="14.25">
      <c r="B8" s="35"/>
      <c r="C8" s="36"/>
      <c r="D8" s="3"/>
      <c r="E8" s="3"/>
      <c r="F8" s="3"/>
      <c r="G8" s="3"/>
      <c r="H8"/>
    </row>
    <row r="9" spans="2:7" ht="14.25">
      <c r="B9" s="3" t="s">
        <v>42</v>
      </c>
      <c r="C9" s="37"/>
      <c r="D9" s="3"/>
      <c r="E9" s="3"/>
      <c r="F9" s="3"/>
      <c r="G9" s="3"/>
    </row>
    <row r="10" spans="2:8" ht="14.25">
      <c r="B10" s="35" t="s">
        <v>35</v>
      </c>
      <c r="C10" s="36" t="s">
        <v>43</v>
      </c>
      <c r="D10" s="3"/>
      <c r="E10" s="3"/>
      <c r="F10" s="3"/>
      <c r="G10" s="3"/>
      <c r="H10"/>
    </row>
    <row r="11" spans="2:8" ht="14.25">
      <c r="B11" s="35" t="s">
        <v>38</v>
      </c>
      <c r="C11" s="36" t="s">
        <v>44</v>
      </c>
      <c r="D11" s="3"/>
      <c r="E11" s="3"/>
      <c r="F11" s="3"/>
      <c r="G11" s="3"/>
      <c r="H11" s="1" t="s">
        <v>45</v>
      </c>
    </row>
    <row r="12" spans="2:7" ht="14.25">
      <c r="B12" s="35" t="s">
        <v>40</v>
      </c>
      <c r="C12" s="36" t="s">
        <v>46</v>
      </c>
      <c r="D12" s="3"/>
      <c r="E12" s="3"/>
      <c r="F12" s="3"/>
      <c r="G12" s="3"/>
    </row>
    <row r="13" spans="2:8" ht="14.25">
      <c r="B13" s="35"/>
      <c r="C13" s="36"/>
      <c r="D13" s="3"/>
      <c r="E13" s="3"/>
      <c r="F13" s="3"/>
      <c r="G13" s="3"/>
      <c r="H13"/>
    </row>
    <row r="14" spans="2:8" ht="14.25">
      <c r="B14" s="3" t="s">
        <v>47</v>
      </c>
      <c r="C14" s="37"/>
      <c r="D14" s="3"/>
      <c r="E14" s="3"/>
      <c r="F14" s="3"/>
      <c r="G14" s="3"/>
      <c r="H14" s="1" t="s">
        <v>48</v>
      </c>
    </row>
    <row r="15" spans="2:7" ht="14.25">
      <c r="B15" s="35" t="s">
        <v>35</v>
      </c>
      <c r="C15" s="36" t="s">
        <v>49</v>
      </c>
      <c r="D15" s="3"/>
      <c r="E15" s="3"/>
      <c r="F15" s="3"/>
      <c r="G15" s="3"/>
    </row>
    <row r="16" spans="2:7" ht="14.25">
      <c r="B16" s="35" t="s">
        <v>38</v>
      </c>
      <c r="C16" s="36" t="s">
        <v>50</v>
      </c>
      <c r="D16" s="3"/>
      <c r="E16" s="3"/>
      <c r="F16" s="3"/>
      <c r="G16" s="3"/>
    </row>
    <row r="17" spans="2:7" ht="14.25">
      <c r="B17" s="35" t="s">
        <v>40</v>
      </c>
      <c r="C17" s="36" t="s">
        <v>51</v>
      </c>
      <c r="D17" s="3"/>
      <c r="E17" s="3"/>
      <c r="F17" s="3"/>
      <c r="G17" s="3"/>
    </row>
    <row r="18" spans="2:8" ht="14.25">
      <c r="B18" s="3"/>
      <c r="C18" s="3"/>
      <c r="D18" s="3"/>
      <c r="E18" s="3"/>
      <c r="F18" s="3"/>
      <c r="G18" s="3"/>
      <c r="H18"/>
    </row>
    <row r="19" spans="2:8" ht="14.25">
      <c r="B19" s="35" t="s">
        <v>52</v>
      </c>
      <c r="C19" s="3" t="s">
        <v>53</v>
      </c>
      <c r="D19" s="3"/>
      <c r="E19" s="3"/>
      <c r="F19" s="3"/>
      <c r="G19" s="3"/>
      <c r="H19" s="1" t="s">
        <v>54</v>
      </c>
    </row>
    <row r="20" spans="2:3" ht="14.25">
      <c r="B20" s="35" t="s">
        <v>55</v>
      </c>
      <c r="C20" s="3" t="s">
        <v>56</v>
      </c>
    </row>
    <row r="21" spans="2:8" ht="14.25">
      <c r="B21"/>
      <c r="C21"/>
      <c r="D21"/>
      <c r="E21"/>
      <c r="F21"/>
      <c r="G21"/>
      <c r="H21"/>
    </row>
    <row r="22" spans="2:4" ht="14.25">
      <c r="B22" s="1" t="s">
        <v>57</v>
      </c>
      <c r="D22"/>
    </row>
    <row r="23" spans="2:19" ht="14.25">
      <c r="B23" s="33" t="s">
        <v>58</v>
      </c>
      <c r="C23" s="33" t="s">
        <v>59</v>
      </c>
      <c r="D23" s="33" t="s">
        <v>60</v>
      </c>
      <c r="E23" s="38" t="s">
        <v>61</v>
      </c>
      <c r="F23" s="33" t="s">
        <v>62</v>
      </c>
      <c r="G23" s="33" t="s">
        <v>63</v>
      </c>
      <c r="H23"/>
      <c r="O23"/>
      <c r="P23"/>
      <c r="Q23"/>
      <c r="R23"/>
      <c r="S23"/>
    </row>
    <row r="24" spans="2:19" ht="14.25">
      <c r="B24" s="1">
        <v>0.2</v>
      </c>
      <c r="C24"/>
      <c r="D24"/>
      <c r="E24" s="1">
        <v>10</v>
      </c>
      <c r="H24"/>
      <c r="O24"/>
      <c r="P24"/>
      <c r="Q24"/>
      <c r="R24"/>
      <c r="S24"/>
    </row>
    <row r="25" spans="2:19" ht="14.25">
      <c r="B25" s="1">
        <v>1</v>
      </c>
      <c r="C25" s="1">
        <v>-3</v>
      </c>
      <c r="D25" s="1">
        <v>32</v>
      </c>
      <c r="E25" s="1">
        <v>10</v>
      </c>
      <c r="F25" s="1">
        <f>C25+(D25-0)+(0-E25)</f>
        <v>19</v>
      </c>
      <c r="G25" s="1">
        <f>14+IF(B25&lt;4.4,0,((B25-4.4)+10))</f>
        <v>14</v>
      </c>
      <c r="H25"/>
      <c r="O25"/>
      <c r="P25"/>
      <c r="Q25"/>
      <c r="R25"/>
      <c r="S25"/>
    </row>
    <row r="26" spans="2:19" ht="14.25">
      <c r="B26" s="1">
        <v>2</v>
      </c>
      <c r="C26" s="1">
        <v>-4.6</v>
      </c>
      <c r="D26" s="1">
        <v>32</v>
      </c>
      <c r="E26" s="1">
        <v>10</v>
      </c>
      <c r="F26" s="1">
        <f>C26+(D26-0)+(0-E26)</f>
        <v>17.4</v>
      </c>
      <c r="G26" s="1">
        <f>14+IF(B26&lt;4.4,0,((B26-4.4)+10))</f>
        <v>14</v>
      </c>
      <c r="H26"/>
      <c r="O26"/>
      <c r="P26"/>
      <c r="Q26"/>
      <c r="R26"/>
      <c r="S26"/>
    </row>
    <row r="27" spans="2:19" ht="14.25">
      <c r="B27" s="1">
        <v>3</v>
      </c>
      <c r="C27">
        <v>-4.2</v>
      </c>
      <c r="D27">
        <v>32</v>
      </c>
      <c r="E27" s="1">
        <v>10</v>
      </c>
      <c r="F27" s="1">
        <f>C27+(D27-0)+(0-E27)</f>
        <v>17.8</v>
      </c>
      <c r="G27" s="1">
        <f>14+IF(B27&lt;4.4,0,((B27-4.4)+10))</f>
        <v>14</v>
      </c>
      <c r="H27"/>
      <c r="O27"/>
      <c r="P27"/>
      <c r="Q27"/>
      <c r="R27"/>
      <c r="S27"/>
    </row>
    <row r="28" spans="2:19" ht="14.25">
      <c r="B28" s="1">
        <v>4</v>
      </c>
      <c r="C28" s="1">
        <v>-3.2</v>
      </c>
      <c r="D28" s="1">
        <v>32</v>
      </c>
      <c r="E28" s="1">
        <v>10</v>
      </c>
      <c r="F28" s="1">
        <f>C28+(D28-0)+(0-E28)</f>
        <v>18.8</v>
      </c>
      <c r="G28" s="1">
        <f>14+IF(B28&lt;4.4,0,((B28-4.4)+10))</f>
        <v>14</v>
      </c>
      <c r="H28"/>
      <c r="O28"/>
      <c r="P28"/>
      <c r="Q28"/>
      <c r="R28"/>
      <c r="S28"/>
    </row>
    <row r="29" spans="2:19" ht="14.25">
      <c r="B29" s="1">
        <v>4.35</v>
      </c>
      <c r="C29" s="1">
        <v>-2.9</v>
      </c>
      <c r="D29" s="1">
        <v>32</v>
      </c>
      <c r="E29" s="1">
        <v>10</v>
      </c>
      <c r="F29" s="1">
        <f>C29+(D29-0)+(0-E29)</f>
        <v>19.1</v>
      </c>
      <c r="G29" s="1">
        <f>14+IF(B29&lt;4.4,0,((B29-4.4)+10))</f>
        <v>14</v>
      </c>
      <c r="H29"/>
      <c r="O29"/>
      <c r="P29"/>
      <c r="Q29"/>
      <c r="R29"/>
      <c r="S29"/>
    </row>
    <row r="30" spans="2:19" ht="14.25">
      <c r="B30" s="1">
        <v>4.45</v>
      </c>
      <c r="C30" s="1">
        <v>-4.9</v>
      </c>
      <c r="D30" s="1">
        <v>44</v>
      </c>
      <c r="E30" s="1">
        <v>10</v>
      </c>
      <c r="F30" s="1">
        <f>C30+(D30-0)+(0-E30)</f>
        <v>29.1</v>
      </c>
      <c r="G30" s="1">
        <f>14+IF(B30&lt;4.4,0,((B30-4.4)+10))</f>
        <v>24.05</v>
      </c>
      <c r="H30"/>
      <c r="O30"/>
      <c r="P30"/>
      <c r="Q30"/>
      <c r="R30"/>
      <c r="S30"/>
    </row>
    <row r="31" spans="2:19" ht="14.25">
      <c r="B31" s="1">
        <v>6</v>
      </c>
      <c r="C31" s="1">
        <v>-1.6</v>
      </c>
      <c r="D31" s="1">
        <v>44</v>
      </c>
      <c r="E31" s="1">
        <v>10</v>
      </c>
      <c r="F31" s="1">
        <f>C31+(D31-0)+(0-E31)</f>
        <v>32.4</v>
      </c>
      <c r="G31" s="1">
        <f>14+IF(B31&lt;4.4,0,((B31-4.4)+10))</f>
        <v>25.6</v>
      </c>
      <c r="H31"/>
      <c r="O31"/>
      <c r="P31"/>
      <c r="Q31"/>
      <c r="R31"/>
      <c r="S31"/>
    </row>
    <row r="32" spans="2:8" ht="14.25">
      <c r="B32" s="1">
        <v>8</v>
      </c>
      <c r="C32" s="1">
        <v>-14.4</v>
      </c>
      <c r="D32" s="1">
        <v>56</v>
      </c>
      <c r="E32" s="1">
        <v>10</v>
      </c>
      <c r="F32" s="1">
        <f>C32+(D32-0)+(0-E32)</f>
        <v>31.6</v>
      </c>
      <c r="G32" s="1">
        <f>14+IF(B32&lt;4.4,0,((B32-4.4)+10))</f>
        <v>27.6</v>
      </c>
      <c r="H32"/>
    </row>
    <row r="33" spans="2:8" ht="14.25">
      <c r="B33" s="1">
        <v>10</v>
      </c>
      <c r="C33" s="1">
        <v>-12.1</v>
      </c>
      <c r="D33" s="1">
        <v>56</v>
      </c>
      <c r="E33" s="1">
        <v>10</v>
      </c>
      <c r="F33" s="1">
        <f>C33+(D33-0)+(0-E33)</f>
        <v>33.9</v>
      </c>
      <c r="G33" s="1">
        <f>14+IF(B33&lt;4.4,0,((B33-4.4)+10))</f>
        <v>29.6</v>
      </c>
      <c r="H33"/>
    </row>
    <row r="34" spans="2:8" ht="14.25">
      <c r="B34" s="1">
        <v>12</v>
      </c>
      <c r="C34" s="1">
        <v>-8</v>
      </c>
      <c r="D34" s="1">
        <v>56</v>
      </c>
      <c r="E34" s="1">
        <v>10</v>
      </c>
      <c r="F34" s="1">
        <f>C34+(D34-0)+(0-E34)</f>
        <v>38</v>
      </c>
      <c r="G34" s="1">
        <f>14+IF(B34&lt;4.4,0,((B34-4.4)+10))</f>
        <v>31.6</v>
      </c>
      <c r="H34"/>
    </row>
    <row r="35" spans="2:8" ht="14.25">
      <c r="B35"/>
      <c r="C35"/>
      <c r="D35"/>
      <c r="E35"/>
      <c r="F35"/>
      <c r="G35"/>
      <c r="H35"/>
    </row>
    <row r="36" spans="2:8" ht="14.25">
      <c r="B36" s="1" t="s">
        <v>64</v>
      </c>
      <c r="D36"/>
      <c r="F36" s="1" t="s">
        <v>65</v>
      </c>
      <c r="G36"/>
      <c r="H36"/>
    </row>
    <row r="37" spans="2:8" ht="14.25">
      <c r="B37" s="33" t="s">
        <v>58</v>
      </c>
      <c r="C37" s="33" t="s">
        <v>59</v>
      </c>
      <c r="D37" s="33" t="s">
        <v>60</v>
      </c>
      <c r="E37" s="38" t="s">
        <v>61</v>
      </c>
      <c r="F37" s="33" t="s">
        <v>66</v>
      </c>
      <c r="G37"/>
      <c r="H37" s="1" t="s">
        <v>67</v>
      </c>
    </row>
    <row r="38" spans="2:14" ht="14.25">
      <c r="B38" s="1">
        <v>0.2</v>
      </c>
      <c r="C38" s="1">
        <v>0.7</v>
      </c>
      <c r="D38" s="1">
        <v>26</v>
      </c>
      <c r="E38" s="1">
        <v>10</v>
      </c>
      <c r="F38" s="1">
        <f>C38+(D38-0)+(0-E38)</f>
        <v>16.7</v>
      </c>
      <c r="G38"/>
      <c r="I38"/>
      <c r="J38"/>
      <c r="K38"/>
      <c r="L38"/>
      <c r="M38"/>
      <c r="N38"/>
    </row>
    <row r="39" spans="2:8" ht="14.25">
      <c r="B39" s="5">
        <v>2</v>
      </c>
      <c r="C39" s="5">
        <v>-4.9</v>
      </c>
      <c r="D39" s="6">
        <v>20</v>
      </c>
      <c r="E39" s="1">
        <v>10</v>
      </c>
      <c r="F39" s="1">
        <f>C39+(D39-0)+(0-E39)</f>
        <v>5.1</v>
      </c>
      <c r="G39"/>
      <c r="H39" s="1">
        <f>F26-F39</f>
        <v>12.299999999999999</v>
      </c>
    </row>
    <row r="40" spans="2:8" ht="14.25">
      <c r="B40" s="5">
        <v>4</v>
      </c>
      <c r="C40" s="5">
        <v>-4.6</v>
      </c>
      <c r="D40" s="6">
        <v>20</v>
      </c>
      <c r="E40" s="6">
        <v>10</v>
      </c>
      <c r="F40" s="1">
        <f>C40+(D40-0)+(0-E40)</f>
        <v>5.4</v>
      </c>
      <c r="G40"/>
      <c r="H40" s="1">
        <f>F28-F40</f>
        <v>13.4</v>
      </c>
    </row>
    <row r="41" spans="2:8" ht="14.25">
      <c r="B41" s="5">
        <v>6</v>
      </c>
      <c r="C41" s="5">
        <v>-3.3</v>
      </c>
      <c r="D41" s="6">
        <v>32</v>
      </c>
      <c r="E41" s="1">
        <v>10</v>
      </c>
      <c r="F41" s="1">
        <f>C41+(D41-0)+(0-E41)</f>
        <v>18.7</v>
      </c>
      <c r="G41"/>
      <c r="H41" s="1">
        <f>F31-F41</f>
        <v>13.7</v>
      </c>
    </row>
    <row r="42" spans="2:8" ht="14.25">
      <c r="B42" s="5">
        <v>8</v>
      </c>
      <c r="C42" s="7">
        <v>-15.6</v>
      </c>
      <c r="D42" s="7">
        <v>44</v>
      </c>
      <c r="E42" s="6">
        <v>10</v>
      </c>
      <c r="F42" s="1">
        <f>C42+(D42-0)+(0-E42)</f>
        <v>18.4</v>
      </c>
      <c r="G42"/>
      <c r="H42" s="1">
        <f>F32-F42</f>
        <v>13.200000000000003</v>
      </c>
    </row>
    <row r="43" spans="2:8" ht="14.25">
      <c r="B43" s="5">
        <v>10</v>
      </c>
      <c r="C43" s="7">
        <v>-12.7</v>
      </c>
      <c r="D43" s="7">
        <v>44</v>
      </c>
      <c r="E43" s="1">
        <v>10</v>
      </c>
      <c r="F43" s="1">
        <f>C43+(D43-0)+(0-E43)</f>
        <v>21.3</v>
      </c>
      <c r="G43"/>
      <c r="H43" s="1">
        <f>F33-F43</f>
        <v>12.599999999999998</v>
      </c>
    </row>
    <row r="44" spans="2:8" ht="14.25">
      <c r="B44" s="5">
        <v>12</v>
      </c>
      <c r="C44" s="7">
        <v>-8.8</v>
      </c>
      <c r="D44" s="7">
        <v>44</v>
      </c>
      <c r="E44" s="7">
        <v>10</v>
      </c>
      <c r="F44" s="1">
        <f>C44+(D44-0)+(0-E44)</f>
        <v>25.200000000000003</v>
      </c>
      <c r="G44"/>
      <c r="H44" s="1">
        <f>F34-F44</f>
        <v>12.799999999999997</v>
      </c>
    </row>
    <row r="45" spans="2:7" ht="14.25">
      <c r="B45"/>
      <c r="C45"/>
      <c r="D45"/>
      <c r="E45"/>
      <c r="F45"/>
      <c r="G45"/>
    </row>
    <row r="46" ht="14.25">
      <c r="H46"/>
    </row>
    <row r="47" spans="2:8" ht="14.25">
      <c r="B47" s="1" t="s">
        <v>68</v>
      </c>
      <c r="D47"/>
      <c r="H47"/>
    </row>
    <row r="48" spans="2:5" ht="14.25">
      <c r="B48" s="33" t="s">
        <v>58</v>
      </c>
      <c r="C48" s="33" t="s">
        <v>69</v>
      </c>
      <c r="D48" s="38" t="s">
        <v>61</v>
      </c>
      <c r="E48" s="33" t="s">
        <v>63</v>
      </c>
    </row>
    <row r="49" spans="2:12" ht="14.25">
      <c r="B49" s="1">
        <v>0.2</v>
      </c>
      <c r="C49" s="1">
        <v>4.4</v>
      </c>
      <c r="D49" s="1">
        <v>0</v>
      </c>
      <c r="E49" s="1">
        <v>0</v>
      </c>
      <c r="L49"/>
    </row>
    <row r="50" spans="2:5" ht="14.25">
      <c r="B50" s="1">
        <v>1</v>
      </c>
      <c r="C50" s="1">
        <v>2.9</v>
      </c>
      <c r="D50" s="1">
        <v>0</v>
      </c>
      <c r="E50" s="1">
        <v>0</v>
      </c>
    </row>
    <row r="51" spans="2:5" ht="14.25">
      <c r="B51" s="1">
        <v>2</v>
      </c>
      <c r="C51" s="1">
        <v>3.9</v>
      </c>
      <c r="D51" s="1">
        <v>0</v>
      </c>
      <c r="E51" s="1">
        <v>0</v>
      </c>
    </row>
    <row r="52" spans="2:5" ht="14.25">
      <c r="B52" s="1">
        <v>3</v>
      </c>
      <c r="C52" s="1">
        <v>3.9</v>
      </c>
      <c r="D52" s="1">
        <v>0</v>
      </c>
      <c r="E52" s="1">
        <v>0</v>
      </c>
    </row>
    <row r="53" spans="2:5" ht="14.25">
      <c r="B53" s="1">
        <v>4</v>
      </c>
      <c r="C53" s="1">
        <v>2.5</v>
      </c>
      <c r="D53" s="1">
        <v>0</v>
      </c>
      <c r="E53" s="1">
        <v>0</v>
      </c>
    </row>
    <row r="54" spans="2:5" ht="14.25">
      <c r="B54" s="1">
        <v>4.35</v>
      </c>
      <c r="C54" s="1">
        <v>4.7</v>
      </c>
      <c r="D54" s="1">
        <v>0</v>
      </c>
      <c r="E54" s="1">
        <v>0</v>
      </c>
    </row>
    <row r="55" spans="2:5" ht="14.25">
      <c r="B55" s="1">
        <v>4.45</v>
      </c>
      <c r="C55" s="1">
        <v>4.5</v>
      </c>
      <c r="D55" s="1">
        <v>0</v>
      </c>
      <c r="E55" s="1">
        <v>0</v>
      </c>
    </row>
    <row r="56" spans="2:5" ht="14.25">
      <c r="B56" s="1">
        <v>6</v>
      </c>
      <c r="C56" s="1">
        <v>1.9</v>
      </c>
      <c r="D56" s="1">
        <v>0</v>
      </c>
      <c r="E56" s="1">
        <v>0</v>
      </c>
    </row>
    <row r="57" spans="2:5" ht="14.25">
      <c r="B57" s="1">
        <v>8</v>
      </c>
      <c r="C57" s="1">
        <v>1.8</v>
      </c>
      <c r="D57" s="1">
        <v>0</v>
      </c>
      <c r="E57" s="1">
        <v>0</v>
      </c>
    </row>
    <row r="58" spans="2:5" ht="14.25">
      <c r="B58" s="1">
        <v>10</v>
      </c>
      <c r="C58" s="1">
        <v>1.8</v>
      </c>
      <c r="D58" s="1">
        <v>0</v>
      </c>
      <c r="E58" s="1">
        <v>0</v>
      </c>
    </row>
    <row r="59" spans="2:5" ht="14.25">
      <c r="B59" s="1">
        <v>12</v>
      </c>
      <c r="C59" s="1">
        <v>1.2</v>
      </c>
      <c r="D59" s="1">
        <v>0</v>
      </c>
      <c r="E59" s="1">
        <v>0</v>
      </c>
    </row>
    <row r="60" spans="2:5" ht="14.25">
      <c r="B60" s="1">
        <v>13</v>
      </c>
      <c r="C60" s="1">
        <v>1.4</v>
      </c>
      <c r="D60" s="1">
        <v>0</v>
      </c>
      <c r="E60" s="1">
        <v>0</v>
      </c>
    </row>
    <row r="62" spans="2:8" ht="14.25">
      <c r="B62"/>
      <c r="G62"/>
      <c r="H62"/>
    </row>
    <row r="63" spans="2:8" ht="14.25">
      <c r="B63" s="1" t="s">
        <v>70</v>
      </c>
      <c r="D63"/>
      <c r="G63">
        <v>2</v>
      </c>
      <c r="H63"/>
    </row>
    <row r="64" spans="2:8" ht="14.25">
      <c r="B64" s="33" t="s">
        <v>58</v>
      </c>
      <c r="C64" s="33" t="s">
        <v>59</v>
      </c>
      <c r="D64" s="33" t="s">
        <v>60</v>
      </c>
      <c r="E64" s="38" t="s">
        <v>61</v>
      </c>
      <c r="F64" s="33" t="s">
        <v>62</v>
      </c>
      <c r="G64" s="33" t="s">
        <v>71</v>
      </c>
      <c r="H64"/>
    </row>
    <row r="65" spans="2:8" ht="14.25">
      <c r="B65" s="1">
        <v>0.2</v>
      </c>
      <c r="C65" s="1">
        <v>3.5</v>
      </c>
      <c r="D65" s="1">
        <v>20</v>
      </c>
      <c r="E65" s="1">
        <v>10</v>
      </c>
      <c r="F65" s="1">
        <f>C65+(D65-0)+(0-E65)</f>
        <v>13.5</v>
      </c>
      <c r="G65" s="1">
        <f>10+B65*$G$63</f>
        <v>10.4</v>
      </c>
      <c r="H65"/>
    </row>
    <row r="66" spans="2:8" ht="14.25">
      <c r="B66" s="1">
        <v>1</v>
      </c>
      <c r="C66" s="1">
        <v>4.2</v>
      </c>
      <c r="D66" s="1">
        <v>20</v>
      </c>
      <c r="E66" s="1">
        <v>10</v>
      </c>
      <c r="F66" s="1">
        <f>C66+(D66-0)+(0-E66)</f>
        <v>14.2</v>
      </c>
      <c r="G66" s="1">
        <f>10+B66*$G$63</f>
        <v>12</v>
      </c>
      <c r="H66"/>
    </row>
    <row r="67" spans="2:8" ht="14.25">
      <c r="B67" s="1">
        <v>2</v>
      </c>
      <c r="C67" s="1">
        <v>0.9</v>
      </c>
      <c r="D67" s="1">
        <v>26</v>
      </c>
      <c r="E67" s="1">
        <v>10</v>
      </c>
      <c r="F67" s="1">
        <f>C67+(D67-0)+(0-E67)</f>
        <v>16.9</v>
      </c>
      <c r="G67" s="1">
        <f>10+B67*$G$63</f>
        <v>14</v>
      </c>
      <c r="H67"/>
    </row>
    <row r="68" spans="2:8" ht="14.25">
      <c r="B68" s="1">
        <v>3</v>
      </c>
      <c r="C68" s="1">
        <v>3.6</v>
      </c>
      <c r="D68" s="1">
        <v>26</v>
      </c>
      <c r="E68" s="1">
        <v>10</v>
      </c>
      <c r="F68" s="1">
        <f>C68+(D68-0)+(0-E68)</f>
        <v>19.6</v>
      </c>
      <c r="G68" s="1">
        <f>10+B68*$G$63</f>
        <v>16</v>
      </c>
      <c r="H68"/>
    </row>
    <row r="69" spans="2:8" ht="14.25">
      <c r="B69" s="1">
        <v>4</v>
      </c>
      <c r="C69" s="1">
        <v>4.4</v>
      </c>
      <c r="D69" s="1">
        <v>32</v>
      </c>
      <c r="E69" s="1">
        <v>10</v>
      </c>
      <c r="F69" s="1">
        <f>C69+(D69-0)+(0-E69)</f>
        <v>26.4</v>
      </c>
      <c r="G69" s="1">
        <f>10+B69*$G$63</f>
        <v>18</v>
      </c>
      <c r="H69"/>
    </row>
    <row r="70" spans="2:8" ht="14.25">
      <c r="B70" s="1">
        <v>4.4</v>
      </c>
      <c r="C70" s="1">
        <v>4.5</v>
      </c>
      <c r="D70" s="1">
        <v>38</v>
      </c>
      <c r="E70" s="1">
        <v>10</v>
      </c>
      <c r="F70" s="1">
        <f>C70+(D70-0)+(0-E70)</f>
        <v>32.5</v>
      </c>
      <c r="G70" s="1">
        <f>10+B70*$G$63</f>
        <v>18.8</v>
      </c>
      <c r="H70"/>
    </row>
    <row r="71" spans="2:8" ht="14.25">
      <c r="B71" s="1">
        <v>5</v>
      </c>
      <c r="C71" s="1">
        <v>0.5</v>
      </c>
      <c r="D71" s="1">
        <v>44</v>
      </c>
      <c r="E71" s="1">
        <v>10</v>
      </c>
      <c r="F71" s="1">
        <f>C71+(D71-0)+(0-E71)</f>
        <v>34.5</v>
      </c>
      <c r="G71" s="1">
        <f>10+B71*$G$63</f>
        <v>20</v>
      </c>
      <c r="H71"/>
    </row>
    <row r="72" spans="2:8" ht="14.25">
      <c r="B72" s="1">
        <v>6</v>
      </c>
      <c r="C72" s="1">
        <v>-1.1</v>
      </c>
      <c r="D72" s="1">
        <v>56</v>
      </c>
      <c r="E72" s="1">
        <v>10</v>
      </c>
      <c r="F72" s="1">
        <f>C72+(D72-0)+(0-E72)</f>
        <v>44.9</v>
      </c>
      <c r="G72" s="1">
        <f>10+B72*$G$63</f>
        <v>22</v>
      </c>
      <c r="H72"/>
    </row>
    <row r="73" ht="14.25">
      <c r="G73"/>
    </row>
    <row r="74" spans="2:4" ht="14.25">
      <c r="B74" s="1" t="s">
        <v>72</v>
      </c>
      <c r="D74"/>
    </row>
    <row r="75" spans="2:8" ht="14.25">
      <c r="B75" s="33" t="s">
        <v>58</v>
      </c>
      <c r="C75" s="33" t="s">
        <v>59</v>
      </c>
      <c r="D75" s="33" t="s">
        <v>60</v>
      </c>
      <c r="E75" s="38" t="s">
        <v>61</v>
      </c>
      <c r="F75" s="33" t="s">
        <v>62</v>
      </c>
      <c r="H75" s="1" t="s">
        <v>73</v>
      </c>
    </row>
    <row r="76" spans="2:8" ht="14.25">
      <c r="B76" s="1">
        <v>0.2</v>
      </c>
      <c r="C76" s="1">
        <v>2.3</v>
      </c>
      <c r="D76" s="1">
        <v>8</v>
      </c>
      <c r="E76" s="1">
        <v>10</v>
      </c>
      <c r="F76" s="1">
        <f>C76+(D76-0)+(0-E76)</f>
        <v>0.3000000000000007</v>
      </c>
      <c r="H76" s="1">
        <f>F65-F76</f>
        <v>13.2</v>
      </c>
    </row>
    <row r="77" spans="2:8" ht="14.25">
      <c r="B77" s="1">
        <v>1</v>
      </c>
      <c r="C77" s="1">
        <v>3.4</v>
      </c>
      <c r="D77" s="1">
        <v>8</v>
      </c>
      <c r="E77" s="1">
        <v>10</v>
      </c>
      <c r="F77" s="1">
        <f>C77+(D77-0)+(0-E77)</f>
        <v>1.4000000000000004</v>
      </c>
      <c r="H77" s="1">
        <f>F66-F77</f>
        <v>12.799999999999999</v>
      </c>
    </row>
    <row r="78" spans="2:8" ht="14.25">
      <c r="B78" s="1">
        <v>2</v>
      </c>
      <c r="C78" s="1">
        <v>-0.6000000000000001</v>
      </c>
      <c r="D78" s="1">
        <v>14</v>
      </c>
      <c r="E78" s="1">
        <v>10</v>
      </c>
      <c r="F78" s="1">
        <f>C78+(D78-0)+(0-E78)</f>
        <v>3.4000000000000004</v>
      </c>
      <c r="H78" s="1">
        <f>F67-F78</f>
        <v>13.499999999999998</v>
      </c>
    </row>
    <row r="79" spans="2:8" ht="14.25">
      <c r="B79" s="1">
        <v>3</v>
      </c>
      <c r="C79" s="1">
        <v>2.4</v>
      </c>
      <c r="D79" s="1">
        <v>14</v>
      </c>
      <c r="E79" s="1">
        <v>10</v>
      </c>
      <c r="F79" s="1">
        <f>C79+(D79-0)+(0-E79)</f>
        <v>6.399999999999999</v>
      </c>
      <c r="H79" s="1">
        <f>F68-F79</f>
        <v>13.200000000000003</v>
      </c>
    </row>
    <row r="80" spans="2:8" ht="14.25">
      <c r="B80" s="1">
        <v>4</v>
      </c>
      <c r="C80" s="1">
        <v>-2.4</v>
      </c>
      <c r="D80" s="1">
        <v>26</v>
      </c>
      <c r="E80" s="1">
        <v>10</v>
      </c>
      <c r="F80" s="1">
        <f>C80+(D80-0)+(0-E80)</f>
        <v>13.600000000000001</v>
      </c>
      <c r="H80" s="1">
        <f>F69-F80</f>
        <v>12.799999999999997</v>
      </c>
    </row>
    <row r="81" spans="2:8" ht="14.25">
      <c r="B81" s="1">
        <v>4.4</v>
      </c>
      <c r="C81" s="1">
        <v>4.5</v>
      </c>
      <c r="D81" s="1">
        <v>26</v>
      </c>
      <c r="E81" s="1">
        <v>10</v>
      </c>
      <c r="F81" s="1">
        <f>C81+(D81-0)+(0-E81)</f>
        <v>20.5</v>
      </c>
      <c r="H81" s="1">
        <f>F70-F81</f>
        <v>12</v>
      </c>
    </row>
    <row r="82" spans="2:8" ht="14.25">
      <c r="B82" s="1">
        <v>5</v>
      </c>
      <c r="C82" s="1">
        <v>0</v>
      </c>
      <c r="D82" s="1">
        <v>32</v>
      </c>
      <c r="E82" s="1">
        <v>10</v>
      </c>
      <c r="F82" s="1">
        <f>C82+(D82-0)+(0-E82)</f>
        <v>22</v>
      </c>
      <c r="H82" s="1">
        <f>F71-F82</f>
        <v>12.5</v>
      </c>
    </row>
    <row r="83" spans="2:8" ht="14.25">
      <c r="B83" s="1">
        <v>6</v>
      </c>
      <c r="C83" s="1">
        <v>-1.6</v>
      </c>
      <c r="D83" s="1">
        <v>44</v>
      </c>
      <c r="E83" s="1">
        <v>10</v>
      </c>
      <c r="F83" s="1">
        <f>C83+(D83-0)+(0-E83)</f>
        <v>32.4</v>
      </c>
      <c r="H83" s="1">
        <f>F72-F83</f>
        <v>12.5</v>
      </c>
    </row>
    <row r="85" spans="2:4" ht="14.25">
      <c r="B85" s="1" t="s">
        <v>74</v>
      </c>
      <c r="D85"/>
    </row>
    <row r="86" spans="2:5" ht="14.25">
      <c r="B86" s="33" t="s">
        <v>58</v>
      </c>
      <c r="C86" s="33" t="s">
        <v>59</v>
      </c>
      <c r="D86" s="38" t="s">
        <v>61</v>
      </c>
      <c r="E86" s="33" t="s">
        <v>63</v>
      </c>
    </row>
    <row r="87" spans="2:5" ht="14.25">
      <c r="B87" s="1">
        <v>0.2</v>
      </c>
      <c r="C87" s="1">
        <v>6.8</v>
      </c>
      <c r="D87" s="1">
        <v>0</v>
      </c>
      <c r="E87" s="1">
        <v>4</v>
      </c>
    </row>
    <row r="88" spans="2:5" ht="14.25">
      <c r="B88" s="1">
        <v>1</v>
      </c>
      <c r="C88" s="1">
        <v>9.1</v>
      </c>
      <c r="D88" s="1">
        <v>0</v>
      </c>
      <c r="E88" s="1">
        <v>4</v>
      </c>
    </row>
    <row r="89" spans="2:5" ht="14.25">
      <c r="B89" s="1">
        <v>2</v>
      </c>
      <c r="C89" s="1">
        <v>9.6</v>
      </c>
      <c r="D89" s="1">
        <v>0</v>
      </c>
      <c r="E89" s="1">
        <v>4</v>
      </c>
    </row>
    <row r="90" spans="2:5" ht="14.25">
      <c r="B90" s="1">
        <v>3</v>
      </c>
      <c r="C90" s="1">
        <v>10.9</v>
      </c>
      <c r="D90" s="1">
        <v>0</v>
      </c>
      <c r="E90" s="1">
        <v>4</v>
      </c>
    </row>
    <row r="91" spans="2:5" ht="14.25">
      <c r="B91" s="1">
        <v>4</v>
      </c>
      <c r="C91" s="1">
        <v>9.2</v>
      </c>
      <c r="D91" s="1">
        <v>0</v>
      </c>
      <c r="E91" s="1">
        <v>4</v>
      </c>
    </row>
    <row r="92" spans="2:5" ht="14.25">
      <c r="B92" s="1">
        <v>5</v>
      </c>
      <c r="C92" s="1">
        <v>8.7</v>
      </c>
      <c r="D92" s="1">
        <v>0</v>
      </c>
      <c r="E92" s="1">
        <v>4</v>
      </c>
    </row>
    <row r="93" spans="2:5" ht="14.25">
      <c r="B93" s="1">
        <v>6</v>
      </c>
      <c r="C93" s="1">
        <v>9.4</v>
      </c>
      <c r="D93" s="1">
        <v>0</v>
      </c>
      <c r="E93" s="1">
        <v>4</v>
      </c>
    </row>
  </sheetData>
  <printOptions/>
  <pageMargins left="0.25" right="0.25" top="0.25" bottom="0.25" header="0.5118055555555555" footer="0.5118055555555555"/>
  <pageSetup fitToHeight="3" fitToWidth="1" horizontalDpi="300" verticalDpi="3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Beers/Roos Instruments</dc:creator>
  <cp:keywords/>
  <dc:description/>
  <cp:lastModifiedBy>Ray Beers</cp:lastModifiedBy>
  <cp:lastPrinted>2010-02-19T01:47:38Z</cp:lastPrinted>
  <dcterms:created xsi:type="dcterms:W3CDTF">2005-03-02T04:39:08Z</dcterms:created>
  <dcterms:modified xsi:type="dcterms:W3CDTF">2011-09-24T00:20:34Z</dcterms:modified>
  <cp:category/>
  <cp:version/>
  <cp:contentType/>
  <cp:contentStatus/>
  <cp:revision>13</cp:revision>
</cp:coreProperties>
</file>